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0" windowWidth="12015" windowHeight="11730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<sst xmlns="http://schemas.openxmlformats.org/spreadsheetml/2006/main" count="728" uniqueCount="66">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</sst>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40" customFormat="1" ht="15" customHeight="1">
      <c r="A24" s="157" t="s">
        <v>7</v>
      </c>
      <c r="B24" s="145">
        <f>34265.4-1534.5+750.4</f>
        <v>33481.3</v>
      </c>
      <c r="C24" s="145">
        <v>9827.7</v>
      </c>
      <c r="D24" s="145"/>
      <c r="E24" s="145"/>
      <c r="F24" s="145">
        <f>75.3+504.8</f>
        <v>580.1</v>
      </c>
      <c r="G24" s="145">
        <v>29.3</v>
      </c>
      <c r="H24" s="145"/>
      <c r="I24" s="145">
        <v>0.6</v>
      </c>
      <c r="J24" s="145"/>
      <c r="K24" s="145">
        <f>441.9+11816.1</f>
        <v>12258</v>
      </c>
      <c r="L24" s="145">
        <f>2322.7+1.7</f>
        <v>2324.3999999999996</v>
      </c>
      <c r="M24" s="145">
        <f>7.7+19.7</f>
        <v>27.4</v>
      </c>
      <c r="N24" s="145"/>
      <c r="O24" s="145">
        <f>186.3+953.3</f>
        <v>1139.6</v>
      </c>
      <c r="P24" s="145">
        <v>126</v>
      </c>
      <c r="Q24" s="145">
        <f>82.9+25</f>
        <v>107.9</v>
      </c>
      <c r="R24" s="145">
        <v>814</v>
      </c>
      <c r="S24" s="145">
        <v>15.2</v>
      </c>
      <c r="T24" s="145">
        <f>66.4+170.5</f>
        <v>236.9</v>
      </c>
      <c r="U24" s="145"/>
      <c r="V24" s="145">
        <f>7740.6+7930.3</f>
        <v>15670.900000000001</v>
      </c>
      <c r="W24" s="145">
        <v>379</v>
      </c>
      <c r="X24" s="145"/>
      <c r="Y24" s="145"/>
      <c r="Z24" s="145"/>
      <c r="AA24" s="145"/>
      <c r="AB24" s="145"/>
      <c r="AC24" s="145"/>
      <c r="AD24" s="145"/>
      <c r="AE24" s="145"/>
      <c r="AF24" s="145">
        <f>SUM(D24:AD24)</f>
        <v>33709.3</v>
      </c>
      <c r="AG24" s="145">
        <f t="shared" si="3"/>
        <v>9599.699999999997</v>
      </c>
      <c r="AI24" s="158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81" sqref="I8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28132.650000000016</v>
      </c>
      <c r="AF7" s="54"/>
      <c r="AG7" s="40"/>
    </row>
    <row r="8" spans="1:55" ht="18" customHeight="1">
      <c r="A8" s="47" t="s">
        <v>30</v>
      </c>
      <c r="B8" s="33">
        <f>SUM(E8:AB8)</f>
        <v>63123.30000000001</v>
      </c>
      <c r="C8" s="103">
        <v>157976.37000000008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>
        <v>8596.5</v>
      </c>
      <c r="O8" s="138">
        <v>10134.4</v>
      </c>
      <c r="P8" s="138">
        <v>3382.8</v>
      </c>
      <c r="Q8" s="138"/>
      <c r="R8" s="138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151924.9700000001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221772.29000000004</v>
      </c>
      <c r="C9" s="104">
        <f aca="true" t="shared" si="0" ref="C9:AD9">C10+C15+C24+C33+C47+C52+C54+C61+C62+C71+C72+C88+C76+C81+C83+C82+C69+C89+C90+C91+C70+C40+C92</f>
        <v>138305.41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7507.7</v>
      </c>
      <c r="J9" s="144">
        <f t="shared" si="0"/>
        <v>1063.1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136156.3</v>
      </c>
      <c r="AG9" s="69">
        <f>AG10+AG15+AG24+AG33+AG47+AG52+AG54+AG61+AG62+AG71+AG72+AG76+AG88+AG81+AG83+AG82+AG69+AG89+AG91+AG90+AG70+AG40+AG92</f>
        <v>223921.40000000002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67.5</v>
      </c>
      <c r="K10" s="67">
        <v>24.3</v>
      </c>
      <c r="L10" s="145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8443.099999999999</v>
      </c>
      <c r="AG10" s="72">
        <f>B10+C10-AF10</f>
        <v>16651.000000000004</v>
      </c>
      <c r="AH10" s="18"/>
    </row>
    <row r="11" spans="1:34" ht="15.75">
      <c r="A11" s="3" t="s">
        <v>5</v>
      </c>
      <c r="B11" s="72">
        <f>17567.8+45.2</f>
        <v>17613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>
        <v>75.8</v>
      </c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7696.9</v>
      </c>
      <c r="AG11" s="72">
        <f>B11+C11-AF11</f>
        <v>13484.519999999999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2493.500000000001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67.5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724.3</v>
      </c>
      <c r="AG14" s="72">
        <f>AG10-AG11-AG12-AG13</f>
        <v>2859.880000000005</v>
      </c>
      <c r="AH14" s="18"/>
    </row>
    <row r="15" spans="1:35" ht="15" customHeight="1">
      <c r="A15" s="4" t="s">
        <v>6</v>
      </c>
      <c r="B15" s="72">
        <f>112819.9-32.4+1663.8</f>
        <v>114451.3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63724.90000000001</v>
      </c>
      <c r="AG15" s="72">
        <f aca="true" t="shared" si="3" ref="AG15:AG31">B15+C15-AF15</f>
        <v>75815.3</v>
      </c>
      <c r="AH15" s="140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59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60023.5</v>
      </c>
      <c r="AG17" s="72">
        <f t="shared" si="3"/>
        <v>53468.29999999999</v>
      </c>
      <c r="AH17" s="154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40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>
        <v>20.3</v>
      </c>
      <c r="O19" s="71">
        <v>19.4</v>
      </c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622.8999999999999</v>
      </c>
      <c r="AG19" s="72">
        <f t="shared" si="3"/>
        <v>8971.300000000001</v>
      </c>
      <c r="AH19" s="140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>
        <v>63.2</v>
      </c>
      <c r="O20" s="71">
        <v>34.6</v>
      </c>
      <c r="P20" s="67">
        <v>525.1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900.8</v>
      </c>
      <c r="AG20" s="72">
        <f t="shared" si="3"/>
        <v>2052.3999999999996</v>
      </c>
      <c r="AH20" s="140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>
        <v>168.9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732.5</v>
      </c>
      <c r="AG21" s="72">
        <f t="shared" si="3"/>
        <v>474.5999999999999</v>
      </c>
      <c r="AH21" s="140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40"/>
    </row>
    <row r="23" spans="1:34" ht="15.75">
      <c r="A23" s="3" t="s">
        <v>23</v>
      </c>
      <c r="B23" s="72">
        <f aca="true" t="shared" si="4" ref="B23:AD23">B15-B17-B18-B19-B20-B21-B22</f>
        <v>5625.000000000009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1445.2000000000025</v>
      </c>
      <c r="AG23" s="72">
        <f t="shared" si="3"/>
        <v>10835.800000000008</v>
      </c>
      <c r="AH23" s="140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832.9+1674.2-442</f>
        <v>2065.1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16759.500000000004</v>
      </c>
      <c r="AG24" s="72">
        <f t="shared" si="3"/>
        <v>28316.899999999983</v>
      </c>
      <c r="AI24" s="86"/>
    </row>
    <row r="25" spans="1:35" s="53" customFormat="1" ht="15" customHeight="1">
      <c r="A25" s="51" t="s">
        <v>39</v>
      </c>
      <c r="B25" s="76">
        <f>22002.9+185.6</f>
        <v>22188.5</v>
      </c>
      <c r="C25" s="76">
        <v>2333.8</v>
      </c>
      <c r="D25" s="75"/>
      <c r="E25" s="75"/>
      <c r="F25" s="75"/>
      <c r="G25" s="75">
        <v>154.4</v>
      </c>
      <c r="H25" s="75">
        <v>28.9</v>
      </c>
      <c r="I25" s="75">
        <f>1674.2-442.2</f>
        <v>1232</v>
      </c>
      <c r="J25" s="146"/>
      <c r="K25" s="75">
        <v>10818.2</v>
      </c>
      <c r="L25" s="146">
        <v>662.4</v>
      </c>
      <c r="M25" s="75"/>
      <c r="N25" s="75">
        <v>834.4</v>
      </c>
      <c r="O25" s="77">
        <v>49.5</v>
      </c>
      <c r="P25" s="75">
        <v>213.2</v>
      </c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13993</v>
      </c>
      <c r="AG25" s="115">
        <f t="shared" si="3"/>
        <v>10529.3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2065.1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16759.500000000004</v>
      </c>
      <c r="AG32" s="72">
        <f>AG24</f>
        <v>28316.899999999983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>
        <v>0.1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92</v>
      </c>
      <c r="AG33" s="72">
        <f aca="true" t="shared" si="6" ref="AG33:AG38">B33+C33-AF33</f>
        <v>2302.79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86.3</v>
      </c>
      <c r="AG34" s="72">
        <f t="shared" si="6"/>
        <v>247.89999999999998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295.59999999999997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>
        <v>0.1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0.7999999999999999</v>
      </c>
      <c r="AG36" s="72">
        <f t="shared" si="6"/>
        <v>19.9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4.900000000000001</v>
      </c>
      <c r="AG39" s="72">
        <f>AG33-AG34-AG36-AG38-AG35-AG37</f>
        <v>106.28999999999996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392</v>
      </c>
      <c r="AG40" s="72">
        <f aca="true" t="shared" si="8" ref="AG40:AG45">B40+C40-AF40</f>
        <v>827.7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0.4</v>
      </c>
      <c r="AG44" s="72">
        <f t="shared" si="8"/>
        <v>55.19999999999998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25.1</v>
      </c>
      <c r="AG46" s="72">
        <f>AG40-AG41-AG42-AG43-AG44-AG45</f>
        <v>20.600000000000158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2278.9</v>
      </c>
      <c r="AG47" s="72">
        <f>B47+C47-AF47</f>
        <v>1577.79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>
        <v>37.2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2120.7999999999997</v>
      </c>
      <c r="AG49" s="72">
        <f>B49+C49-AF49</f>
        <v>956.0700000000002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124.20000000000003</v>
      </c>
      <c r="AG51" s="72">
        <f>AG47-AG49-AG48</f>
        <v>546.1199999999998</v>
      </c>
    </row>
    <row r="52" spans="1:33" ht="15" customHeight="1">
      <c r="A52" s="4" t="s">
        <v>0</v>
      </c>
      <c r="B52" s="72">
        <f>4446.9-312.7-1000-40</f>
        <v>3094.2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>
        <v>14.3</v>
      </c>
      <c r="O52" s="71">
        <v>122.3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3060.2000000000003</v>
      </c>
      <c r="AG52" s="72">
        <f aca="true" t="shared" si="11" ref="AG52:AG59">B52+C52-AF52</f>
        <v>4542.109999999999</v>
      </c>
    </row>
    <row r="53" spans="1:33" ht="15" customHeight="1">
      <c r="A53" s="3" t="s">
        <v>2</v>
      </c>
      <c r="B53" s="72">
        <v>797.5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907.8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1099.5000000000002</v>
      </c>
      <c r="AG54" s="72">
        <f t="shared" si="11"/>
        <v>2089.45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>
        <v>0.2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46.5</v>
      </c>
      <c r="AG57" s="145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596.3000000000002</v>
      </c>
      <c r="AG60" s="72">
        <f>AG54-AG55-AG57-AG59-AG56-AG58</f>
        <v>1142.1499999999996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632.8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8.7</v>
      </c>
      <c r="N62" s="72">
        <v>39.9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1652.8000000000002</v>
      </c>
      <c r="AG62" s="72">
        <f t="shared" si="14"/>
        <v>3351.8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43.1</v>
      </c>
      <c r="AG65" s="72">
        <f t="shared" si="14"/>
        <v>70.6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9.5</v>
      </c>
      <c r="AG66" s="72">
        <f t="shared" si="14"/>
        <v>120.80000000000001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294.1</v>
      </c>
      <c r="AG68" s="72">
        <f>AG62-AG63-AG66-AG67-AG65-AG64</f>
        <v>1113.6000000000001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>
        <v>31.6</v>
      </c>
      <c r="O72" s="67">
        <v>16</v>
      </c>
      <c r="P72" s="67">
        <v>0.1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348.1</v>
      </c>
      <c r="AG72" s="130">
        <f t="shared" si="16"/>
        <v>3207.6</v>
      </c>
      <c r="AH72" s="86">
        <f>AG72+AG69+AG76</f>
        <v>3581.76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50.7</v>
      </c>
      <c r="AG75" s="130">
        <f t="shared" si="16"/>
        <v>42.7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93.30000000000001</v>
      </c>
      <c r="AG76" s="130">
        <f t="shared" si="16"/>
        <v>315.05999999999995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60.7</v>
      </c>
      <c r="AG77" s="130">
        <f t="shared" si="16"/>
        <v>86.09999999999998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11.5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</f>
        <v>5338.5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>
        <v>190.3</v>
      </c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5341.400000000001</v>
      </c>
      <c r="AG89" s="72">
        <f t="shared" si="16"/>
        <v>3376.699999999998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</f>
        <v>20905.9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25784.2</v>
      </c>
      <c r="AG92" s="72">
        <f t="shared" si="16"/>
        <v>78080.40000000001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221772.29000000004</v>
      </c>
      <c r="C94" s="132">
        <f t="shared" si="17"/>
        <v>138305.41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7507.7</v>
      </c>
      <c r="J94" s="148">
        <f t="shared" si="17"/>
        <v>1063.1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136156.3</v>
      </c>
      <c r="AG94" s="84">
        <f>AG10+AG15+AG24+AG33+AG47+AG52+AG54+AG61+AG62+AG69+AG71+AG72+AG76+AG81+AG82+AG83+AG88+AG89+AG90+AG91+AG70+AG40+AG92</f>
        <v>223921.40000000002</v>
      </c>
    </row>
    <row r="95" spans="1:33" ht="15.75">
      <c r="A95" s="3" t="s">
        <v>5</v>
      </c>
      <c r="B95" s="22">
        <f>B11+B17+B26+B34+B55+B63+B73+B41+B77+B48</f>
        <v>126155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69920.6</v>
      </c>
      <c r="AG95" s="71">
        <f>B95+C95-AF95</f>
        <v>71048.12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1746.7000000000003</v>
      </c>
      <c r="AG96" s="71">
        <f>B96+C96-AF96</f>
        <v>3916.099999999999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3504.7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665.9999999999999</v>
      </c>
      <c r="AG98" s="71">
        <f>B98+C98-AF98</f>
        <v>9360.5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3014.0000000000005</v>
      </c>
      <c r="AG99" s="71">
        <f>B99+C99-AF99</f>
        <v>3106.47</v>
      </c>
    </row>
    <row r="100" spans="1:33" ht="12.75">
      <c r="A100" s="1" t="s">
        <v>35</v>
      </c>
      <c r="B100" s="2">
        <f aca="true" t="shared" si="24" ref="B100:AD100">B94-B95-B96-B97-B98-B99</f>
        <v>84657.19000000005</v>
      </c>
      <c r="C100" s="20">
        <f t="shared" si="24"/>
        <v>112628.32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5246.3</v>
      </c>
      <c r="J100" s="149">
        <f t="shared" si="24"/>
        <v>893.6999999999999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60808.999999999985</v>
      </c>
      <c r="AG100" s="85">
        <f>AG94-AG95-AG96-AG97-AG98-AG99</f>
        <v>136476.51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2018-06-20T05:17:32Z</dcterms:modified>
  <cp:category/>
  <cp:version/>
  <cp:contentType/>
  <cp:contentStatus/>
</cp:coreProperties>
</file>